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dupuis\Desktop\"/>
    </mc:Choice>
  </mc:AlternateContent>
  <bookViews>
    <workbookView xWindow="0" yWindow="0" windowWidth="22980" windowHeight="8820"/>
  </bookViews>
  <sheets>
    <sheet name="Feuil1" sheetId="1" r:id="rId1"/>
    <sheet name="Feuil2" sheetId="2" r:id="rId2"/>
  </sheets>
  <definedNames>
    <definedName name="_xlnm._FilterDatabase" localSheetId="1" hidden="1">Feuil2!$A$1:$E$24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58" i="1" l="1"/>
  <c r="F59" i="1"/>
  <c r="E38" i="1" l="1"/>
  <c r="F36" i="1"/>
  <c r="F35" i="1"/>
  <c r="F66" i="1"/>
  <c r="F67" i="1"/>
  <c r="F68" i="1"/>
  <c r="F69" i="1"/>
  <c r="F70" i="1"/>
  <c r="F71" i="1"/>
  <c r="F72" i="1"/>
  <c r="F65" i="1"/>
  <c r="D91" i="1" l="1"/>
  <c r="E62" i="1" l="1"/>
  <c r="C15" i="1" s="1"/>
  <c r="F61" i="1"/>
  <c r="F60" i="1"/>
  <c r="F57" i="1"/>
  <c r="F62" i="1" l="1"/>
  <c r="D78" i="1"/>
  <c r="B22" i="1" s="1"/>
  <c r="F77" i="1"/>
  <c r="E45" i="1" l="1"/>
  <c r="F44" i="1"/>
  <c r="F43" i="1"/>
  <c r="F89" i="1" l="1"/>
  <c r="F90" i="1"/>
  <c r="F88" i="1"/>
  <c r="F33" i="1" l="1"/>
  <c r="B20" i="1"/>
  <c r="F87" i="1"/>
  <c r="F91" i="1" s="1"/>
  <c r="F82" i="1" l="1"/>
  <c r="F83" i="1"/>
  <c r="F81" i="1"/>
  <c r="E84" i="1"/>
  <c r="C18" i="1" s="1"/>
  <c r="C17" i="1"/>
  <c r="F34" i="1"/>
  <c r="F32" i="1"/>
  <c r="F84" i="1" l="1"/>
  <c r="F31" i="1"/>
  <c r="F38" i="1" s="1"/>
  <c r="F42" i="1" l="1"/>
  <c r="F7" i="1"/>
  <c r="F73" i="1"/>
  <c r="E54" i="1"/>
  <c r="C14" i="1" s="1"/>
  <c r="F52" i="1"/>
  <c r="F53" i="1"/>
  <c r="F51" i="1"/>
  <c r="C16" i="1"/>
  <c r="F41" i="1"/>
  <c r="F76" i="1"/>
  <c r="F78" i="1" s="1"/>
  <c r="F45" i="1" l="1"/>
  <c r="B12" i="1"/>
  <c r="F12" i="1" s="1"/>
  <c r="F54" i="1"/>
  <c r="F10" i="1"/>
  <c r="F9" i="1"/>
  <c r="F8" i="1"/>
  <c r="F26" i="1"/>
  <c r="F25" i="1"/>
  <c r="E17" i="1"/>
  <c r="F17" i="1" s="1"/>
  <c r="F22" i="1"/>
  <c r="F20" i="1"/>
  <c r="F23" i="1"/>
  <c r="F13" i="1"/>
  <c r="F27" i="1" l="1"/>
  <c r="E21" i="1"/>
  <c r="F21" i="1" s="1"/>
  <c r="E19" i="1"/>
  <c r="F19" i="1" s="1"/>
  <c r="E18" i="1"/>
  <c r="F18" i="1" s="1"/>
  <c r="E16" i="1"/>
  <c r="F16" i="1" s="1"/>
  <c r="E15" i="1"/>
  <c r="F15" i="1" s="1"/>
  <c r="E14" i="1"/>
  <c r="F14" i="1" s="1"/>
  <c r="F24" i="1" l="1"/>
</calcChain>
</file>

<file path=xl/sharedStrings.xml><?xml version="1.0" encoding="utf-8"?>
<sst xmlns="http://schemas.openxmlformats.org/spreadsheetml/2006/main" count="124" uniqueCount="77">
  <si>
    <t>Tableau d'aide à la conversion des surfaces déclarées en Infrastructures Agro Ecologiques pour les écorégimes</t>
  </si>
  <si>
    <t>Coefficient multiplicateur</t>
  </si>
  <si>
    <t>ha</t>
  </si>
  <si>
    <r>
      <t>1 m linéaire = 9 m</t>
    </r>
    <r>
      <rPr>
        <vertAlign val="superscript"/>
        <sz val="8"/>
        <rFont val="Arial"/>
        <family val="2"/>
      </rPr>
      <t xml:space="preserve">2 </t>
    </r>
  </si>
  <si>
    <r>
      <t>1m linéaire = 9 m</t>
    </r>
    <r>
      <rPr>
        <vertAlign val="superscript"/>
        <sz val="8"/>
        <rFont val="Arial"/>
        <family val="2"/>
      </rPr>
      <t xml:space="preserve">2 </t>
    </r>
  </si>
  <si>
    <r>
      <t>1 m linéaire = 9 m</t>
    </r>
    <r>
      <rPr>
        <vertAlign val="superscript"/>
        <sz val="8"/>
        <rFont val="Arial"/>
        <family val="2"/>
      </rPr>
      <t>2</t>
    </r>
  </si>
  <si>
    <t xml:space="preserve">1 m linéaire = 10 m² </t>
  </si>
  <si>
    <t>Alignements d’arbres</t>
  </si>
  <si>
    <t>1 m linéaire = 10 m²</t>
  </si>
  <si>
    <t>Arbres isolés</t>
  </si>
  <si>
    <t xml:space="preserve">1 arbre = 30 m² </t>
  </si>
  <si>
    <t>1 m linéaire = 1 m² de SIE</t>
  </si>
  <si>
    <t>Total équivalent Surface Équivalente des Infrastructures agro-écologiques en ha</t>
  </si>
  <si>
    <t xml:space="preserve">1 ha de surface = 1 ha </t>
  </si>
  <si>
    <t>1 ha de surface = 0,30 ha</t>
  </si>
  <si>
    <t>Si votre surface en terre arable est inférieure à 10 ha, ou plus de 75 % de votre surface en terre arable sont cansacrés à la production d'herbe, de jachère et/ou de légumineuses, vous  n'êtes pas concernés par cette obligation</t>
  </si>
  <si>
    <t>Définition des types d'IAE</t>
  </si>
  <si>
    <t xml:space="preserve"> Equivalence</t>
  </si>
  <si>
    <r>
      <rPr>
        <b/>
        <sz val="8"/>
        <rFont val="Arial"/>
        <family val="2"/>
      </rPr>
      <t xml:space="preserve">Terres en jachères </t>
    </r>
    <r>
      <rPr>
        <sz val="8"/>
        <rFont val="Arial"/>
        <family val="2"/>
      </rPr>
      <t>(6 mois de présence du 01/03 au 31/08)</t>
    </r>
  </si>
  <si>
    <r>
      <rPr>
        <b/>
        <sz val="8"/>
        <rFont val="Arial"/>
        <family val="2"/>
      </rPr>
      <t>Jachères mellifères</t>
    </r>
    <r>
      <rPr>
        <sz val="8"/>
        <rFont val="Arial"/>
        <family val="2"/>
      </rPr>
      <t xml:space="preserve"> (6 mois de présence du 15/04 au 15/10)</t>
    </r>
  </si>
  <si>
    <r>
      <rPr>
        <b/>
        <sz val="8"/>
        <rFont val="Arial"/>
        <family val="2"/>
      </rPr>
      <t>Bordures de champs</t>
    </r>
    <r>
      <rPr>
        <sz val="8"/>
        <rFont val="Arial"/>
        <family val="2"/>
      </rPr>
      <t xml:space="preserve"> (largeur comprise entre 5 minimum et 20 mètres de large. Aucune Production)</t>
    </r>
  </si>
  <si>
    <r>
      <rPr>
        <b/>
        <sz val="8"/>
        <rFont val="Arial"/>
        <family val="2"/>
      </rPr>
      <t>Bandes tampons le long d'un cours d'eau</t>
    </r>
    <r>
      <rPr>
        <sz val="8"/>
        <rFont val="Arial"/>
        <family val="2"/>
      </rPr>
      <t xml:space="preserve"> (Largeur minimale de 5 mètres de large)</t>
    </r>
  </si>
  <si>
    <r>
      <rPr>
        <b/>
        <sz val="8"/>
        <rFont val="Arial"/>
        <family val="2"/>
      </rPr>
      <t>Bandes d'ha admissibles bordant des forêts sans production</t>
    </r>
    <r>
      <rPr>
        <sz val="8"/>
        <rFont val="Arial"/>
        <family val="2"/>
      </rPr>
      <t xml:space="preserve"> (Largeur minimum 1 mètre)</t>
    </r>
  </si>
  <si>
    <r>
      <t>Haies (</t>
    </r>
    <r>
      <rPr>
        <sz val="8"/>
        <rFont val="Arial"/>
        <family val="2"/>
      </rPr>
      <t>Limite maximale de 20 mètres de large)</t>
    </r>
  </si>
  <si>
    <r>
      <rPr>
        <b/>
        <sz val="8"/>
        <rFont val="Arial"/>
        <family val="2"/>
      </rPr>
      <t>Fossés</t>
    </r>
    <r>
      <rPr>
        <sz val="8"/>
        <rFont val="Arial"/>
        <family val="2"/>
      </rPr>
      <t xml:space="preserve"> incluant les canaux pour l'irrigation et le drainage hors ceux en béton (Moins de 10 m de large)</t>
    </r>
  </si>
  <si>
    <r>
      <rPr>
        <b/>
        <sz val="8"/>
        <rFont val="Arial"/>
        <family val="2"/>
      </rPr>
      <t>Bosquets</t>
    </r>
    <r>
      <rPr>
        <sz val="8"/>
        <rFont val="Arial"/>
        <family val="2"/>
      </rPr>
      <t xml:space="preserve"> (Couronne d'arbres se chauvauchant de moins de 0,5 ha)</t>
    </r>
  </si>
  <si>
    <r>
      <rPr>
        <b/>
        <sz val="8"/>
        <rFont val="Arial"/>
        <family val="2"/>
      </rPr>
      <t xml:space="preserve">Murs de pierre traditionnel </t>
    </r>
    <r>
      <rPr>
        <sz val="8"/>
        <rFont val="Arial"/>
        <family val="2"/>
      </rPr>
      <t>(Maximum 2 mètres de haut et 5 mètres de large)</t>
    </r>
  </si>
  <si>
    <r>
      <rPr>
        <b/>
        <sz val="8"/>
        <rFont val="Arial"/>
        <family val="2"/>
      </rPr>
      <t>Mares</t>
    </r>
    <r>
      <rPr>
        <sz val="8"/>
        <rFont val="Arial"/>
        <family val="2"/>
      </rPr>
      <t xml:space="preserve"> (Maximum 0,5 ha)</t>
    </r>
  </si>
  <si>
    <t>Surface en ha</t>
  </si>
  <si>
    <t>Mètre linéaire</t>
  </si>
  <si>
    <t>IAE(ha)</t>
  </si>
  <si>
    <t>Rappel : pas d'utilisation de produit phytosanitaire sur les IAE durant la période de présence obligatoire</t>
  </si>
  <si>
    <t>Remplissez les cases jaunes avec les données de votre exploitation</t>
  </si>
  <si>
    <t>SAU PAC 2023</t>
  </si>
  <si>
    <t>Surface à déduire</t>
  </si>
  <si>
    <t>Utilisation non agricole</t>
  </si>
  <si>
    <t>Cultures pérennes</t>
  </si>
  <si>
    <t>Surface en terre arable de l'exploitation</t>
  </si>
  <si>
    <t>4 % des terres arables doivent être en IAE soit au mini</t>
  </si>
  <si>
    <t>Prairies permanentes (5 ans ou plus)</t>
  </si>
  <si>
    <t>Total équivalent en ha</t>
  </si>
  <si>
    <t xml:space="preserve"> + 4 % (de plantes fixant l'azote ou CIPAN)</t>
  </si>
  <si>
    <t>ou 3 % des terres arables en IAE</t>
  </si>
  <si>
    <r>
      <t xml:space="preserve">Surface portant des plantes fixant l'azote </t>
    </r>
    <r>
      <rPr>
        <sz val="8"/>
        <rFont val="Arial"/>
        <family val="2"/>
      </rPr>
      <t>(pas de produits phytosanitaires)</t>
    </r>
  </si>
  <si>
    <r>
      <t xml:space="preserve">Surface en dérobées ou en CIPAN </t>
    </r>
    <r>
      <rPr>
        <sz val="8"/>
        <rFont val="Arial"/>
        <family val="2"/>
      </rPr>
      <t>(présence obligatoire durant 8 semaines - pas de produit phytosanitaire)</t>
    </r>
  </si>
  <si>
    <t>Estimation des besoins en IAE pour la campagne 2023-2024</t>
  </si>
  <si>
    <t>50 ares =0,75 ha</t>
  </si>
  <si>
    <t xml:space="preserve">1 m linéaire = 20 m² </t>
  </si>
  <si>
    <r>
      <t>1 are</t>
    </r>
    <r>
      <rPr>
        <vertAlign val="superscript"/>
        <sz val="8"/>
        <rFont val="Arial"/>
        <family val="2"/>
      </rPr>
      <t xml:space="preserve"> </t>
    </r>
    <r>
      <rPr>
        <sz val="8"/>
        <rFont val="Arial"/>
        <family val="2"/>
      </rPr>
      <t xml:space="preserve">= 1,5 are </t>
    </r>
  </si>
  <si>
    <t xml:space="preserve">1 ha de jachère =    1,5 ha </t>
  </si>
  <si>
    <t xml:space="preserve">1 ha de jachère =    1 ha </t>
  </si>
  <si>
    <t>haie</t>
  </si>
  <si>
    <t>îlot</t>
  </si>
  <si>
    <t xml:space="preserve">parcelle </t>
  </si>
  <si>
    <t>ml</t>
  </si>
  <si>
    <t>eq IAE ha</t>
  </si>
  <si>
    <t>Bande tampon</t>
  </si>
  <si>
    <t>surface réelle</t>
  </si>
  <si>
    <t>Jachère</t>
  </si>
  <si>
    <t>lisière de bois (sous réserve de laisser 1 m)</t>
  </si>
  <si>
    <t>mare</t>
  </si>
  <si>
    <t>Surface réelle</t>
  </si>
  <si>
    <t>Alignement d'arbre</t>
  </si>
  <si>
    <t>bosquet</t>
  </si>
  <si>
    <t>N° Parcelle</t>
  </si>
  <si>
    <r>
      <t xml:space="preserve">Surface graphique </t>
    </r>
    <r>
      <rPr>
        <b/>
        <sz val="7.5"/>
        <color theme="1"/>
        <rFont val="Calibri"/>
        <family val="2"/>
        <scheme val="minor"/>
      </rPr>
      <t>(ha)</t>
    </r>
  </si>
  <si>
    <t>JAC</t>
  </si>
  <si>
    <t>N° Ilot</t>
  </si>
  <si>
    <t>ORH</t>
  </si>
  <si>
    <t>BTH</t>
  </si>
  <si>
    <t>SNE</t>
  </si>
  <si>
    <t>bord de champ (5 m de large)</t>
  </si>
  <si>
    <t>Culture principale (code)</t>
  </si>
  <si>
    <t>CZH</t>
  </si>
  <si>
    <t>BTN</t>
  </si>
  <si>
    <t>FVP</t>
  </si>
  <si>
    <t>ORP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</si>
</sst>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0"/>
  </numFmts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8"/>
      <name val="Arial"/>
      <family val="2"/>
    </font>
    <font>
      <b/>
      <sz val="8"/>
      <color indexed="63"/>
      <name val="Arial"/>
      <family val="2"/>
    </font>
    <font>
      <b/>
      <sz val="8"/>
      <color indexed="10"/>
      <name val="Arial"/>
      <family val="2"/>
    </font>
    <font>
      <sz val="8"/>
      <name val="Arial"/>
      <family val="2"/>
    </font>
    <font>
      <vertAlign val="superscript"/>
      <sz val="8"/>
      <name val="Arial"/>
      <family val="2"/>
    </font>
    <font>
      <b/>
      <sz val="8"/>
      <color rgb="FFFF0000"/>
      <name val="Arial"/>
      <family val="2"/>
    </font>
    <font>
      <b/>
      <sz val="8"/>
      <color theme="0"/>
      <name val="Arial"/>
      <family val="2"/>
    </font>
    <font>
      <b/>
      <sz val="7.5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CCFF3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CCFF33"/>
        <bgColor indexed="3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</fills>
  <borders count="33">
    <border>
      <left/>
      <right/>
      <top/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 diagonalDown="1"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 style="medium">
        <color indexed="8"/>
      </diagonal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8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66">
    <xf numFmtId="0" fontId="0" fillId="0" borderId="0" xfId="0"/>
    <xf numFmtId="0" fontId="0" fillId="5" borderId="13" xfId="0" applyFill="1" applyBorder="1" applyProtection="1">
      <protection locked="0"/>
    </xf>
    <xf numFmtId="0" fontId="5" fillId="5" borderId="1" xfId="0" applyFont="1" applyFill="1" applyBorder="1" applyAlignment="1" applyProtection="1">
      <alignment horizontal="center" vertical="center" wrapText="1"/>
      <protection locked="0"/>
    </xf>
    <xf numFmtId="0" fontId="2" fillId="5" borderId="1" xfId="0" applyFont="1" applyFill="1" applyBorder="1" applyAlignment="1" applyProtection="1">
      <alignment horizontal="center" vertical="center"/>
      <protection locked="0"/>
    </xf>
    <xf numFmtId="0" fontId="2" fillId="5" borderId="1" xfId="0" applyFont="1" applyFill="1" applyBorder="1" applyAlignment="1" applyProtection="1">
      <alignment horizontal="center" vertical="center" wrapText="1"/>
      <protection locked="0"/>
    </xf>
    <xf numFmtId="0" fontId="0" fillId="0" borderId="0" xfId="0" applyProtection="1">
      <protection locked="0"/>
    </xf>
    <xf numFmtId="0" fontId="0" fillId="0" borderId="0" xfId="0" applyAlignment="1" applyProtection="1">
      <alignment horizontal="left" vertical="top"/>
      <protection locked="0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5" borderId="19" xfId="0" applyFill="1" applyBorder="1" applyAlignment="1" applyProtection="1">
      <alignment horizontal="center"/>
      <protection locked="0"/>
    </xf>
    <xf numFmtId="0" fontId="0" fillId="5" borderId="28" xfId="0" applyFill="1" applyBorder="1" applyAlignment="1" applyProtection="1">
      <alignment horizontal="center"/>
      <protection locked="0"/>
    </xf>
    <xf numFmtId="0" fontId="1" fillId="0" borderId="0" xfId="0" applyFont="1" applyAlignment="1" applyProtection="1">
      <alignment horizontal="center"/>
      <protection locked="0"/>
    </xf>
    <xf numFmtId="0" fontId="1" fillId="3" borderId="0" xfId="0" applyFont="1" applyFill="1" applyAlignment="1" applyProtection="1">
      <alignment horizontal="center"/>
      <protection locked="0"/>
    </xf>
    <xf numFmtId="0" fontId="0" fillId="0" borderId="0" xfId="0" applyAlignment="1" applyProtection="1">
      <alignment horizontal="left" vertical="top" wrapText="1"/>
      <protection locked="0"/>
    </xf>
    <xf numFmtId="0" fontId="0" fillId="0" borderId="6" xfId="0" applyBorder="1" applyAlignment="1" applyProtection="1">
      <alignment horizontal="left" vertical="center" wrapText="1"/>
      <protection locked="0"/>
    </xf>
    <xf numFmtId="0" fontId="0" fillId="3" borderId="7" xfId="0" applyFill="1" applyBorder="1" applyAlignment="1" applyProtection="1">
      <alignment horizontal="center" vertical="center" wrapText="1"/>
      <protection locked="0"/>
    </xf>
    <xf numFmtId="0" fontId="0" fillId="3" borderId="8" xfId="0" applyFill="1" applyBorder="1" applyAlignment="1" applyProtection="1">
      <alignment horizontal="center" vertical="center" wrapText="1"/>
      <protection locked="0"/>
    </xf>
    <xf numFmtId="0" fontId="0" fillId="3" borderId="9" xfId="0" applyFill="1" applyBorder="1" applyAlignment="1" applyProtection="1">
      <alignment horizontal="center" vertical="center" wrapText="1"/>
      <protection locked="0"/>
    </xf>
    <xf numFmtId="0" fontId="0" fillId="3" borderId="10" xfId="0" applyFill="1" applyBorder="1" applyAlignment="1" applyProtection="1">
      <alignment horizontal="center" vertical="center" wrapText="1"/>
      <protection locked="0"/>
    </xf>
    <xf numFmtId="0" fontId="0" fillId="3" borderId="20" xfId="0" applyFill="1" applyBorder="1" applyAlignment="1" applyProtection="1">
      <alignment horizontal="center" vertical="center" wrapText="1"/>
      <protection locked="0"/>
    </xf>
    <xf numFmtId="0" fontId="0" fillId="3" borderId="21" xfId="0" applyFill="1" applyBorder="1" applyAlignment="1" applyProtection="1">
      <alignment horizontal="center" vertical="center" wrapText="1"/>
      <protection locked="0"/>
    </xf>
    <xf numFmtId="0" fontId="0" fillId="0" borderId="11" xfId="0" applyBorder="1" applyAlignment="1" applyProtection="1">
      <alignment horizontal="left" vertical="center" wrapText="1"/>
      <protection locked="0"/>
    </xf>
    <xf numFmtId="0" fontId="0" fillId="3" borderId="4" xfId="0" applyFill="1" applyBorder="1" applyAlignment="1" applyProtection="1">
      <alignment horizontal="center" vertical="center" wrapText="1"/>
      <protection locked="0"/>
    </xf>
    <xf numFmtId="0" fontId="0" fillId="3" borderId="4" xfId="0" applyFill="1" applyBorder="1" applyAlignment="1" applyProtection="1">
      <alignment horizontal="center" vertical="center" wrapText="1"/>
      <protection locked="0"/>
    </xf>
    <xf numFmtId="0" fontId="0" fillId="3" borderId="22" xfId="0" applyFill="1" applyBorder="1" applyAlignment="1" applyProtection="1">
      <alignment horizontal="center" vertical="center" wrapText="1"/>
      <protection locked="0"/>
    </xf>
    <xf numFmtId="0" fontId="0" fillId="3" borderId="23" xfId="0" applyFill="1" applyBorder="1" applyAlignment="1" applyProtection="1">
      <alignment horizontal="center" vertical="center" wrapText="1"/>
      <protection locked="0"/>
    </xf>
    <xf numFmtId="0" fontId="0" fillId="0" borderId="12" xfId="0" applyBorder="1" applyAlignment="1" applyProtection="1">
      <alignment wrapText="1"/>
      <protection locked="0"/>
    </xf>
    <xf numFmtId="0" fontId="0" fillId="0" borderId="15" xfId="0" applyBorder="1" applyAlignment="1" applyProtection="1">
      <alignment wrapText="1"/>
      <protection locked="0"/>
    </xf>
    <xf numFmtId="0" fontId="0" fillId="0" borderId="17" xfId="0" applyFill="1" applyBorder="1" applyAlignment="1" applyProtection="1">
      <alignment horizontal="center" vertical="top"/>
      <protection locked="0"/>
    </xf>
    <xf numFmtId="0" fontId="0" fillId="0" borderId="7" xfId="0" applyFill="1" applyBorder="1" applyAlignment="1" applyProtection="1">
      <alignment horizontal="center" vertical="top"/>
      <protection locked="0"/>
    </xf>
    <xf numFmtId="0" fontId="0" fillId="0" borderId="8" xfId="0" applyFill="1" applyBorder="1" applyAlignment="1" applyProtection="1">
      <alignment horizontal="center" vertical="top"/>
      <protection locked="0"/>
    </xf>
    <xf numFmtId="2" fontId="0" fillId="0" borderId="8" xfId="0" applyNumberFormat="1" applyFill="1" applyBorder="1" applyAlignment="1" applyProtection="1">
      <alignment horizontal="center" vertical="top"/>
      <protection locked="0"/>
    </xf>
    <xf numFmtId="0" fontId="0" fillId="0" borderId="30" xfId="0" applyFill="1" applyBorder="1" applyAlignment="1" applyProtection="1">
      <alignment horizontal="right" vertical="top"/>
      <protection locked="0"/>
    </xf>
    <xf numFmtId="0" fontId="0" fillId="0" borderId="15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left"/>
      <protection locked="0"/>
    </xf>
    <xf numFmtId="2" fontId="0" fillId="0" borderId="31" xfId="0" applyNumberFormat="1" applyBorder="1" applyAlignment="1" applyProtection="1">
      <alignment horizontal="center"/>
      <protection locked="0"/>
    </xf>
    <xf numFmtId="0" fontId="0" fillId="0" borderId="25" xfId="0" applyFill="1" applyBorder="1" applyAlignment="1" applyProtection="1">
      <alignment horizontal="right" vertical="top"/>
      <protection locked="0"/>
    </xf>
    <xf numFmtId="0" fontId="0" fillId="0" borderId="14" xfId="0" applyBorder="1" applyProtection="1">
      <protection locked="0"/>
    </xf>
    <xf numFmtId="0" fontId="0" fillId="0" borderId="14" xfId="0" applyBorder="1" applyAlignment="1" applyProtection="1">
      <alignment horizontal="left" vertical="top" wrapText="1"/>
      <protection locked="0"/>
    </xf>
    <xf numFmtId="0" fontId="0" fillId="0" borderId="16" xfId="0" applyBorder="1" applyAlignment="1" applyProtection="1">
      <alignment horizontal="left" vertical="top" wrapText="1"/>
      <protection locked="0"/>
    </xf>
    <xf numFmtId="2" fontId="0" fillId="0" borderId="32" xfId="0" applyNumberFormat="1" applyBorder="1" applyAlignment="1" applyProtection="1">
      <alignment horizontal="center" vertical="top" wrapText="1"/>
      <protection locked="0"/>
    </xf>
    <xf numFmtId="0" fontId="0" fillId="0" borderId="29" xfId="0" applyBorder="1" applyAlignment="1" applyProtection="1">
      <alignment horizontal="right"/>
      <protection locked="0"/>
    </xf>
    <xf numFmtId="0" fontId="2" fillId="3" borderId="5" xfId="0" applyFont="1" applyFill="1" applyBorder="1" applyAlignment="1" applyProtection="1">
      <alignment horizontal="center" vertical="center" wrapText="1"/>
      <protection locked="0"/>
    </xf>
    <xf numFmtId="0" fontId="3" fillId="3" borderId="5" xfId="0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 applyProtection="1">
      <alignment horizontal="left" vertical="center" wrapText="1"/>
      <protection locked="0"/>
    </xf>
    <xf numFmtId="0" fontId="5" fillId="0" borderId="18" xfId="0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 applyProtection="1">
      <alignment vertical="center" wrapText="1"/>
      <protection locked="0"/>
    </xf>
    <xf numFmtId="0" fontId="2" fillId="0" borderId="1" xfId="0" applyFont="1" applyFill="1" applyBorder="1" applyAlignment="1" applyProtection="1">
      <alignment horizontal="left" vertical="center" wrapText="1"/>
      <protection locked="0"/>
    </xf>
    <xf numFmtId="0" fontId="5" fillId="0" borderId="2" xfId="0" applyFont="1" applyFill="1" applyBorder="1" applyAlignment="1" applyProtection="1">
      <alignment horizontal="right" vertical="center" wrapText="1"/>
      <protection locked="0"/>
    </xf>
    <xf numFmtId="0" fontId="5" fillId="0" borderId="3" xfId="0" applyFont="1" applyFill="1" applyBorder="1" applyAlignment="1" applyProtection="1">
      <alignment horizontal="right" vertical="center" wrapText="1"/>
      <protection locked="0"/>
    </xf>
    <xf numFmtId="0" fontId="8" fillId="0" borderId="18" xfId="0" applyFont="1" applyFill="1" applyBorder="1" applyAlignment="1" applyProtection="1">
      <alignment horizontal="center" vertical="center"/>
      <protection locked="0"/>
    </xf>
    <xf numFmtId="0" fontId="8" fillId="0" borderId="18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2" fillId="3" borderId="24" xfId="0" applyFont="1" applyFill="1" applyBorder="1" applyAlignment="1" applyProtection="1">
      <alignment horizontal="center" vertical="center" wrapText="1"/>
    </xf>
    <xf numFmtId="0" fontId="2" fillId="3" borderId="25" xfId="0" applyFont="1" applyFill="1" applyBorder="1" applyAlignment="1" applyProtection="1">
      <alignment horizontal="center" vertical="center" wrapText="1"/>
    </xf>
    <xf numFmtId="2" fontId="4" fillId="6" borderId="24" xfId="0" applyNumberFormat="1" applyFont="1" applyFill="1" applyBorder="1" applyAlignment="1" applyProtection="1">
      <alignment horizontal="center" vertical="center"/>
    </xf>
    <xf numFmtId="2" fontId="4" fillId="6" borderId="25" xfId="0" applyNumberFormat="1" applyFont="1" applyFill="1" applyBorder="1" applyAlignment="1" applyProtection="1">
      <alignment horizontal="center" vertical="center"/>
    </xf>
    <xf numFmtId="164" fontId="4" fillId="6" borderId="24" xfId="0" applyNumberFormat="1" applyFont="1" applyFill="1" applyBorder="1" applyAlignment="1" applyProtection="1">
      <alignment horizontal="center" vertical="center"/>
    </xf>
    <xf numFmtId="164" fontId="4" fillId="6" borderId="25" xfId="0" applyNumberFormat="1" applyFont="1" applyFill="1" applyBorder="1" applyAlignment="1" applyProtection="1">
      <alignment horizontal="center" vertical="center"/>
    </xf>
    <xf numFmtId="2" fontId="7" fillId="2" borderId="26" xfId="0" applyNumberFormat="1" applyFont="1" applyFill="1" applyBorder="1" applyAlignment="1" applyProtection="1">
      <alignment horizontal="center" vertical="center"/>
    </xf>
    <xf numFmtId="2" fontId="7" fillId="2" borderId="27" xfId="0" applyNumberFormat="1" applyFont="1" applyFill="1" applyBorder="1" applyAlignment="1" applyProtection="1">
      <alignment horizontal="center" vertical="center"/>
    </xf>
    <xf numFmtId="2" fontId="7" fillId="6" borderId="24" xfId="0" applyNumberFormat="1" applyFont="1" applyFill="1" applyBorder="1" applyAlignment="1" applyProtection="1">
      <alignment horizontal="center" vertical="center"/>
    </xf>
    <xf numFmtId="2" fontId="7" fillId="6" borderId="25" xfId="0" applyNumberFormat="1" applyFont="1" applyFill="1" applyBorder="1" applyAlignment="1" applyProtection="1">
      <alignment horizontal="center" vertical="center"/>
    </xf>
    <xf numFmtId="2" fontId="7" fillId="4" borderId="26" xfId="0" applyNumberFormat="1" applyFont="1" applyFill="1" applyBorder="1" applyAlignment="1" applyProtection="1">
      <alignment horizontal="center" vertical="center"/>
    </xf>
    <xf numFmtId="2" fontId="7" fillId="4" borderId="27" xfId="0" applyNumberFormat="1" applyFont="1" applyFill="1" applyBorder="1" applyAlignment="1" applyProtection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91"/>
  <sheetViews>
    <sheetView tabSelected="1" workbookViewId="0">
      <selection activeCell="I14" sqref="I14"/>
    </sheetView>
  </sheetViews>
  <sheetFormatPr baseColWidth="10" defaultRowHeight="15" x14ac:dyDescent="0.25"/>
  <cols>
    <col min="1" max="1" width="45" style="5" customWidth="1"/>
    <col min="2" max="3" width="11.42578125" style="5"/>
    <col min="4" max="4" width="15" style="5" customWidth="1"/>
    <col min="5" max="5" width="12.42578125" style="5" customWidth="1"/>
    <col min="6" max="6" width="13.5703125" style="5" customWidth="1"/>
    <col min="7" max="7" width="3.140625" style="5" customWidth="1"/>
    <col min="8" max="22" width="11.42578125" style="5"/>
  </cols>
  <sheetData>
    <row r="1" spans="1:12" x14ac:dyDescent="0.25">
      <c r="A1" s="11" t="s">
        <v>0</v>
      </c>
      <c r="B1" s="11"/>
      <c r="C1" s="11"/>
      <c r="D1" s="11"/>
      <c r="E1" s="11"/>
      <c r="F1" s="11"/>
      <c r="G1" s="11"/>
    </row>
    <row r="3" spans="1:12" x14ac:dyDescent="0.25">
      <c r="A3" s="12" t="s">
        <v>45</v>
      </c>
      <c r="B3" s="12"/>
      <c r="C3" s="12"/>
      <c r="D3" s="12"/>
      <c r="E3" s="12"/>
      <c r="F3" s="12"/>
      <c r="G3" s="12"/>
    </row>
    <row r="4" spans="1:12" ht="40.5" customHeight="1" thickBot="1" x14ac:dyDescent="0.3">
      <c r="A4" s="13" t="s">
        <v>15</v>
      </c>
      <c r="B4" s="13"/>
      <c r="C4" s="13"/>
      <c r="D4" s="13"/>
      <c r="E4" s="13"/>
      <c r="F4" s="13"/>
      <c r="G4" s="13"/>
    </row>
    <row r="5" spans="1:12" ht="17.25" customHeight="1" x14ac:dyDescent="0.25">
      <c r="A5" s="14" t="s">
        <v>31</v>
      </c>
      <c r="B5" s="15" t="s">
        <v>33</v>
      </c>
      <c r="C5" s="16" t="s">
        <v>34</v>
      </c>
      <c r="D5" s="17"/>
      <c r="E5" s="18"/>
      <c r="F5" s="19" t="s">
        <v>37</v>
      </c>
      <c r="G5" s="20"/>
    </row>
    <row r="6" spans="1:12" ht="61.5" customHeight="1" x14ac:dyDescent="0.25">
      <c r="A6" s="21"/>
      <c r="B6" s="22"/>
      <c r="C6" s="23" t="s">
        <v>35</v>
      </c>
      <c r="D6" s="23" t="s">
        <v>39</v>
      </c>
      <c r="E6" s="23" t="s">
        <v>36</v>
      </c>
      <c r="F6" s="24"/>
      <c r="G6" s="25"/>
    </row>
    <row r="7" spans="1:12" ht="30.75" thickBot="1" x14ac:dyDescent="0.3">
      <c r="A7" s="26" t="s">
        <v>32</v>
      </c>
      <c r="B7" s="1"/>
      <c r="C7" s="1"/>
      <c r="D7" s="1"/>
      <c r="E7" s="1"/>
      <c r="F7" s="9">
        <f>B7-D7-C7-E7</f>
        <v>0</v>
      </c>
      <c r="G7" s="10"/>
    </row>
    <row r="8" spans="1:12" x14ac:dyDescent="0.25">
      <c r="A8" s="27"/>
      <c r="B8" s="28" t="s">
        <v>38</v>
      </c>
      <c r="C8" s="29"/>
      <c r="D8" s="29"/>
      <c r="E8" s="30"/>
      <c r="F8" s="31">
        <f>4%*F7</f>
        <v>0</v>
      </c>
      <c r="G8" s="32" t="s">
        <v>2</v>
      </c>
    </row>
    <row r="9" spans="1:12" x14ac:dyDescent="0.25">
      <c r="A9" s="27"/>
      <c r="B9" s="33" t="s">
        <v>42</v>
      </c>
      <c r="C9" s="34"/>
      <c r="D9" s="34"/>
      <c r="E9" s="34"/>
      <c r="F9" s="35">
        <f>3%*F7</f>
        <v>0</v>
      </c>
      <c r="G9" s="36" t="s">
        <v>2</v>
      </c>
    </row>
    <row r="10" spans="1:12" ht="19.5" customHeight="1" thickBot="1" x14ac:dyDescent="0.3">
      <c r="A10" s="37"/>
      <c r="B10" s="38" t="s">
        <v>41</v>
      </c>
      <c r="C10" s="39"/>
      <c r="D10" s="39"/>
      <c r="E10" s="39"/>
      <c r="F10" s="40">
        <f>4%*F7/0.3</f>
        <v>0</v>
      </c>
      <c r="G10" s="41" t="s">
        <v>2</v>
      </c>
    </row>
    <row r="11" spans="1:12" ht="23.25" thickBot="1" x14ac:dyDescent="0.3">
      <c r="A11" s="42" t="s">
        <v>16</v>
      </c>
      <c r="B11" s="43" t="s">
        <v>28</v>
      </c>
      <c r="C11" s="43" t="s">
        <v>29</v>
      </c>
      <c r="D11" s="42" t="s">
        <v>17</v>
      </c>
      <c r="E11" s="42" t="s">
        <v>1</v>
      </c>
      <c r="F11" s="54" t="s">
        <v>30</v>
      </c>
      <c r="G11" s="55"/>
    </row>
    <row r="12" spans="1:12" ht="23.25" thickBot="1" x14ac:dyDescent="0.3">
      <c r="A12" s="44" t="s">
        <v>18</v>
      </c>
      <c r="B12" s="2">
        <f>F73</f>
        <v>0</v>
      </c>
      <c r="C12" s="45"/>
      <c r="D12" s="46" t="s">
        <v>50</v>
      </c>
      <c r="E12" s="46">
        <v>1</v>
      </c>
      <c r="F12" s="56">
        <f>B12*E12</f>
        <v>0</v>
      </c>
      <c r="G12" s="57"/>
    </row>
    <row r="13" spans="1:12" ht="23.25" thickBot="1" x14ac:dyDescent="0.3">
      <c r="A13" s="44" t="s">
        <v>19</v>
      </c>
      <c r="B13" s="2"/>
      <c r="C13" s="45"/>
      <c r="D13" s="46" t="s">
        <v>49</v>
      </c>
      <c r="E13" s="46">
        <v>1.5</v>
      </c>
      <c r="F13" s="56">
        <f>B13*E13</f>
        <v>0</v>
      </c>
      <c r="G13" s="57"/>
      <c r="L13" s="6"/>
    </row>
    <row r="14" spans="1:12" ht="23.25" thickBot="1" x14ac:dyDescent="0.3">
      <c r="A14" s="44" t="s">
        <v>21</v>
      </c>
      <c r="B14" s="45"/>
      <c r="C14" s="2">
        <f>E54</f>
        <v>0</v>
      </c>
      <c r="D14" s="46" t="s">
        <v>3</v>
      </c>
      <c r="E14" s="46">
        <f>9/10000</f>
        <v>8.9999999999999998E-4</v>
      </c>
      <c r="F14" s="58">
        <f t="shared" ref="F14:F19" si="0">C14*E14</f>
        <v>0</v>
      </c>
      <c r="G14" s="59"/>
    </row>
    <row r="15" spans="1:12" ht="23.25" thickBot="1" x14ac:dyDescent="0.3">
      <c r="A15" s="47" t="s">
        <v>20</v>
      </c>
      <c r="B15" s="45"/>
      <c r="C15" s="2">
        <f>E62</f>
        <v>0</v>
      </c>
      <c r="D15" s="46" t="s">
        <v>4</v>
      </c>
      <c r="E15" s="46">
        <f>9/10000</f>
        <v>8.9999999999999998E-4</v>
      </c>
      <c r="F15" s="58">
        <f t="shared" si="0"/>
        <v>0</v>
      </c>
      <c r="G15" s="59"/>
    </row>
    <row r="16" spans="1:12" ht="23.25" thickBot="1" x14ac:dyDescent="0.3">
      <c r="A16" s="44" t="s">
        <v>22</v>
      </c>
      <c r="B16" s="45"/>
      <c r="C16" s="2">
        <f>E45</f>
        <v>0</v>
      </c>
      <c r="D16" s="46" t="s">
        <v>5</v>
      </c>
      <c r="E16" s="46">
        <f>9/10000</f>
        <v>8.9999999999999998E-4</v>
      </c>
      <c r="F16" s="58">
        <f t="shared" si="0"/>
        <v>0</v>
      </c>
      <c r="G16" s="59"/>
    </row>
    <row r="17" spans="1:7" ht="22.5" customHeight="1" thickBot="1" x14ac:dyDescent="0.3">
      <c r="A17" s="48" t="s">
        <v>23</v>
      </c>
      <c r="B17" s="45"/>
      <c r="C17" s="2">
        <f>E38</f>
        <v>0</v>
      </c>
      <c r="D17" s="46" t="s">
        <v>47</v>
      </c>
      <c r="E17" s="46">
        <f>20/10000</f>
        <v>2E-3</v>
      </c>
      <c r="F17" s="58">
        <f t="shared" si="0"/>
        <v>0</v>
      </c>
      <c r="G17" s="59"/>
    </row>
    <row r="18" spans="1:7" ht="21" customHeight="1" thickBot="1" x14ac:dyDescent="0.3">
      <c r="A18" s="48" t="s">
        <v>7</v>
      </c>
      <c r="B18" s="45"/>
      <c r="C18" s="2">
        <f>E84</f>
        <v>0</v>
      </c>
      <c r="D18" s="46" t="s">
        <v>8</v>
      </c>
      <c r="E18" s="46">
        <f>10/10000</f>
        <v>1E-3</v>
      </c>
      <c r="F18" s="58">
        <f t="shared" si="0"/>
        <v>0</v>
      </c>
      <c r="G18" s="59"/>
    </row>
    <row r="19" spans="1:7" ht="15.75" thickBot="1" x14ac:dyDescent="0.3">
      <c r="A19" s="48" t="s">
        <v>9</v>
      </c>
      <c r="B19" s="45"/>
      <c r="C19" s="2"/>
      <c r="D19" s="46" t="s">
        <v>10</v>
      </c>
      <c r="E19" s="46">
        <f>30/10000</f>
        <v>3.0000000000000001E-3</v>
      </c>
      <c r="F19" s="58">
        <f t="shared" si="0"/>
        <v>0</v>
      </c>
      <c r="G19" s="59"/>
    </row>
    <row r="20" spans="1:7" ht="23.25" thickBot="1" x14ac:dyDescent="0.3">
      <c r="A20" s="44" t="s">
        <v>25</v>
      </c>
      <c r="B20" s="2">
        <f>D91</f>
        <v>0</v>
      </c>
      <c r="C20" s="45"/>
      <c r="D20" s="46" t="s">
        <v>46</v>
      </c>
      <c r="E20" s="46">
        <v>1.5</v>
      </c>
      <c r="F20" s="56">
        <f>B20*E20</f>
        <v>0</v>
      </c>
      <c r="G20" s="57"/>
    </row>
    <row r="21" spans="1:7" ht="23.25" thickBot="1" x14ac:dyDescent="0.3">
      <c r="A21" s="44" t="s">
        <v>24</v>
      </c>
      <c r="B21" s="45"/>
      <c r="C21" s="2"/>
      <c r="D21" s="46" t="s">
        <v>6</v>
      </c>
      <c r="E21" s="46">
        <f>10/10000</f>
        <v>1E-3</v>
      </c>
      <c r="F21" s="58">
        <f>C21*E21</f>
        <v>0</v>
      </c>
      <c r="G21" s="59"/>
    </row>
    <row r="22" spans="1:7" ht="15.75" thickBot="1" x14ac:dyDescent="0.3">
      <c r="A22" s="44" t="s">
        <v>27</v>
      </c>
      <c r="B22" s="2">
        <f>D78</f>
        <v>0</v>
      </c>
      <c r="C22" s="45"/>
      <c r="D22" s="46" t="s">
        <v>48</v>
      </c>
      <c r="E22" s="46">
        <v>1.5</v>
      </c>
      <c r="F22" s="56">
        <f>B22*E22</f>
        <v>0</v>
      </c>
      <c r="G22" s="57"/>
    </row>
    <row r="23" spans="1:7" ht="23.25" thickBot="1" x14ac:dyDescent="0.3">
      <c r="A23" s="44" t="s">
        <v>26</v>
      </c>
      <c r="B23" s="45"/>
      <c r="C23" s="2"/>
      <c r="D23" s="46" t="s">
        <v>11</v>
      </c>
      <c r="E23" s="46">
        <v>1E-3</v>
      </c>
      <c r="F23" s="58">
        <f>C23*E23</f>
        <v>0</v>
      </c>
      <c r="G23" s="59"/>
    </row>
    <row r="24" spans="1:7" ht="15.75" thickBot="1" x14ac:dyDescent="0.3">
      <c r="A24" s="49" t="s">
        <v>12</v>
      </c>
      <c r="B24" s="50"/>
      <c r="C24" s="50"/>
      <c r="D24" s="50"/>
      <c r="E24" s="50"/>
      <c r="F24" s="60">
        <f>SUM(F12:F23)</f>
        <v>0</v>
      </c>
      <c r="G24" s="61"/>
    </row>
    <row r="25" spans="1:7" ht="23.25" thickBot="1" x14ac:dyDescent="0.3">
      <c r="A25" s="48" t="s">
        <v>43</v>
      </c>
      <c r="B25" s="3"/>
      <c r="C25" s="51"/>
      <c r="D25" s="46" t="s">
        <v>13</v>
      </c>
      <c r="E25" s="46">
        <v>1</v>
      </c>
      <c r="F25" s="62">
        <f>E25*B25</f>
        <v>0</v>
      </c>
      <c r="G25" s="63"/>
    </row>
    <row r="26" spans="1:7" ht="23.25" thickBot="1" x14ac:dyDescent="0.3">
      <c r="A26" s="48" t="s">
        <v>44</v>
      </c>
      <c r="B26" s="4"/>
      <c r="C26" s="52"/>
      <c r="D26" s="46" t="s">
        <v>14</v>
      </c>
      <c r="E26" s="46">
        <v>0.3</v>
      </c>
      <c r="F26" s="62">
        <f>E26*B26</f>
        <v>0</v>
      </c>
      <c r="G26" s="63"/>
    </row>
    <row r="27" spans="1:7" ht="15.75" thickBot="1" x14ac:dyDescent="0.3">
      <c r="A27" s="49" t="s">
        <v>40</v>
      </c>
      <c r="B27" s="50"/>
      <c r="C27" s="50"/>
      <c r="D27" s="50"/>
      <c r="E27" s="50"/>
      <c r="F27" s="64">
        <f>SUM(F25:F26)</f>
        <v>0</v>
      </c>
      <c r="G27" s="65"/>
    </row>
    <row r="30" spans="1:7" x14ac:dyDescent="0.25">
      <c r="A30" s="5" t="s">
        <v>51</v>
      </c>
      <c r="B30" s="5" t="s">
        <v>52</v>
      </c>
      <c r="C30" s="5" t="s">
        <v>53</v>
      </c>
      <c r="E30" s="5" t="s">
        <v>54</v>
      </c>
      <c r="F30" s="5" t="s">
        <v>55</v>
      </c>
    </row>
    <row r="31" spans="1:7" x14ac:dyDescent="0.25">
      <c r="F31" s="5">
        <f t="shared" ref="F31:F36" si="1">E31*20/10000</f>
        <v>0</v>
      </c>
    </row>
    <row r="32" spans="1:7" x14ac:dyDescent="0.25">
      <c r="F32" s="5">
        <f t="shared" si="1"/>
        <v>0</v>
      </c>
    </row>
    <row r="33" spans="1:6" x14ac:dyDescent="0.25">
      <c r="F33" s="5">
        <f t="shared" si="1"/>
        <v>0</v>
      </c>
    </row>
    <row r="34" spans="1:6" x14ac:dyDescent="0.25">
      <c r="F34" s="5">
        <f t="shared" si="1"/>
        <v>0</v>
      </c>
    </row>
    <row r="35" spans="1:6" x14ac:dyDescent="0.25">
      <c r="F35" s="5">
        <f t="shared" si="1"/>
        <v>0</v>
      </c>
    </row>
    <row r="36" spans="1:6" x14ac:dyDescent="0.25">
      <c r="F36" s="5">
        <f t="shared" si="1"/>
        <v>0</v>
      </c>
    </row>
    <row r="38" spans="1:6" x14ac:dyDescent="0.25">
      <c r="E38" s="5">
        <f>SUM(E31:E36)</f>
        <v>0</v>
      </c>
      <c r="F38" s="5">
        <f>SUM(F31:F36)</f>
        <v>0</v>
      </c>
    </row>
    <row r="40" spans="1:6" x14ac:dyDescent="0.25">
      <c r="A40" s="5" t="s">
        <v>59</v>
      </c>
      <c r="B40" s="5" t="s">
        <v>52</v>
      </c>
      <c r="C40" s="5" t="s">
        <v>53</v>
      </c>
      <c r="D40" s="5" t="s">
        <v>61</v>
      </c>
      <c r="E40" s="5" t="s">
        <v>54</v>
      </c>
      <c r="F40" s="5" t="s">
        <v>55</v>
      </c>
    </row>
    <row r="41" spans="1:6" x14ac:dyDescent="0.25">
      <c r="F41" s="5">
        <f>E41*9/10000</f>
        <v>0</v>
      </c>
    </row>
    <row r="42" spans="1:6" x14ac:dyDescent="0.25">
      <c r="F42" s="5">
        <f>E42*9/10000</f>
        <v>0</v>
      </c>
    </row>
    <row r="43" spans="1:6" x14ac:dyDescent="0.25">
      <c r="F43" s="5">
        <f t="shared" ref="F43:F44" si="2">E43*9/10000</f>
        <v>0</v>
      </c>
    </row>
    <row r="44" spans="1:6" x14ac:dyDescent="0.25">
      <c r="F44" s="5">
        <f t="shared" si="2"/>
        <v>0</v>
      </c>
    </row>
    <row r="45" spans="1:6" x14ac:dyDescent="0.25">
      <c r="E45" s="5">
        <f>SUM(E41:E44)</f>
        <v>0</v>
      </c>
      <c r="F45" s="5">
        <f>SUM(F41:F44)</f>
        <v>0</v>
      </c>
    </row>
    <row r="50" spans="1:6" x14ac:dyDescent="0.25">
      <c r="A50" s="5" t="s">
        <v>56</v>
      </c>
      <c r="B50" s="5" t="s">
        <v>52</v>
      </c>
      <c r="C50" s="5" t="s">
        <v>53</v>
      </c>
      <c r="D50" s="5" t="s">
        <v>57</v>
      </c>
      <c r="E50" s="5" t="s">
        <v>54</v>
      </c>
      <c r="F50" s="5" t="s">
        <v>55</v>
      </c>
    </row>
    <row r="51" spans="1:6" x14ac:dyDescent="0.25">
      <c r="F51" s="5">
        <f>E51*9/10000</f>
        <v>0</v>
      </c>
    </row>
    <row r="52" spans="1:6" x14ac:dyDescent="0.25">
      <c r="F52" s="5">
        <f t="shared" ref="F52:F53" si="3">E52*9/10000</f>
        <v>0</v>
      </c>
    </row>
    <row r="53" spans="1:6" x14ac:dyDescent="0.25">
      <c r="F53" s="5">
        <f t="shared" si="3"/>
        <v>0</v>
      </c>
    </row>
    <row r="54" spans="1:6" x14ac:dyDescent="0.25">
      <c r="E54" s="5">
        <f>SUM(E51:E53)</f>
        <v>0</v>
      </c>
      <c r="F54" s="5">
        <f>SUM(F51:F53)</f>
        <v>0</v>
      </c>
    </row>
    <row r="56" spans="1:6" x14ac:dyDescent="0.25">
      <c r="A56" s="5" t="s">
        <v>71</v>
      </c>
      <c r="B56" s="5" t="s">
        <v>52</v>
      </c>
      <c r="C56" s="5" t="s">
        <v>53</v>
      </c>
      <c r="D56" s="5" t="s">
        <v>57</v>
      </c>
      <c r="E56" s="5" t="s">
        <v>54</v>
      </c>
      <c r="F56" s="5" t="s">
        <v>55</v>
      </c>
    </row>
    <row r="57" spans="1:6" x14ac:dyDescent="0.25">
      <c r="F57" s="5">
        <f>E57*9/10000</f>
        <v>0</v>
      </c>
    </row>
    <row r="58" spans="1:6" x14ac:dyDescent="0.25">
      <c r="F58" s="5">
        <f t="shared" ref="F58:F59" si="4">E58*9/10000</f>
        <v>0</v>
      </c>
    </row>
    <row r="59" spans="1:6" x14ac:dyDescent="0.25">
      <c r="F59" s="5">
        <f t="shared" si="4"/>
        <v>0</v>
      </c>
    </row>
    <row r="60" spans="1:6" x14ac:dyDescent="0.25">
      <c r="F60" s="5">
        <f t="shared" ref="F60:F61" si="5">E60*9/10000</f>
        <v>0</v>
      </c>
    </row>
    <row r="61" spans="1:6" x14ac:dyDescent="0.25">
      <c r="F61" s="5">
        <f t="shared" si="5"/>
        <v>0</v>
      </c>
    </row>
    <row r="62" spans="1:6" x14ac:dyDescent="0.25">
      <c r="E62" s="5">
        <f>SUM(E57:E61)</f>
        <v>0</v>
      </c>
      <c r="F62" s="5">
        <f>SUM(F57:F61)</f>
        <v>0</v>
      </c>
    </row>
    <row r="64" spans="1:6" x14ac:dyDescent="0.25">
      <c r="A64" s="5" t="s">
        <v>58</v>
      </c>
      <c r="B64" s="5" t="s">
        <v>52</v>
      </c>
      <c r="C64" s="5" t="s">
        <v>53</v>
      </c>
      <c r="D64" s="5" t="s">
        <v>57</v>
      </c>
      <c r="F64" s="5" t="s">
        <v>55</v>
      </c>
    </row>
    <row r="65" spans="1:11" x14ac:dyDescent="0.25">
      <c r="B65" s="53"/>
      <c r="C65" s="53"/>
      <c r="D65" s="53"/>
      <c r="E65" s="53"/>
      <c r="F65" s="5">
        <f>D65</f>
        <v>0</v>
      </c>
    </row>
    <row r="66" spans="1:11" x14ac:dyDescent="0.25">
      <c r="B66" s="53"/>
      <c r="C66" s="53"/>
      <c r="D66" s="53"/>
      <c r="E66" s="53"/>
      <c r="F66" s="5">
        <f t="shared" ref="F66:F72" si="6">D66</f>
        <v>0</v>
      </c>
      <c r="I66" s="53"/>
      <c r="J66" s="53"/>
      <c r="K66" s="53"/>
    </row>
    <row r="67" spans="1:11" x14ac:dyDescent="0.25">
      <c r="B67" s="53"/>
      <c r="C67" s="53"/>
      <c r="D67" s="53"/>
      <c r="E67" s="53"/>
      <c r="F67" s="5">
        <f t="shared" si="6"/>
        <v>0</v>
      </c>
      <c r="I67" s="53"/>
      <c r="J67" s="53"/>
      <c r="K67" s="53"/>
    </row>
    <row r="68" spans="1:11" x14ac:dyDescent="0.25">
      <c r="B68" s="53"/>
      <c r="C68" s="53"/>
      <c r="D68" s="53"/>
      <c r="E68" s="53"/>
      <c r="F68" s="5">
        <f t="shared" si="6"/>
        <v>0</v>
      </c>
      <c r="I68" s="53"/>
      <c r="J68" s="53"/>
      <c r="K68" s="53"/>
    </row>
    <row r="69" spans="1:11" x14ac:dyDescent="0.25">
      <c r="B69" s="53"/>
      <c r="C69" s="53"/>
      <c r="D69" s="53"/>
      <c r="E69" s="53"/>
      <c r="F69" s="5">
        <f t="shared" si="6"/>
        <v>0</v>
      </c>
    </row>
    <row r="70" spans="1:11" x14ac:dyDescent="0.25">
      <c r="B70" s="53"/>
      <c r="C70" s="53"/>
      <c r="D70" s="53"/>
      <c r="F70" s="5">
        <f t="shared" si="6"/>
        <v>0</v>
      </c>
    </row>
    <row r="71" spans="1:11" x14ac:dyDescent="0.25">
      <c r="B71" s="53"/>
      <c r="C71" s="53"/>
      <c r="D71" s="53"/>
      <c r="F71" s="5">
        <f t="shared" si="6"/>
        <v>0</v>
      </c>
    </row>
    <row r="72" spans="1:11" x14ac:dyDescent="0.25">
      <c r="B72" s="53"/>
      <c r="C72" s="53"/>
      <c r="D72" s="53"/>
      <c r="F72" s="5">
        <f t="shared" si="6"/>
        <v>0</v>
      </c>
    </row>
    <row r="73" spans="1:11" x14ac:dyDescent="0.25">
      <c r="F73" s="5">
        <f>SUM(F65:F72)</f>
        <v>0</v>
      </c>
    </row>
    <row r="75" spans="1:11" x14ac:dyDescent="0.25">
      <c r="A75" s="5" t="s">
        <v>60</v>
      </c>
      <c r="B75" s="5" t="s">
        <v>52</v>
      </c>
      <c r="C75" s="5" t="s">
        <v>53</v>
      </c>
      <c r="D75" s="5" t="s">
        <v>57</v>
      </c>
      <c r="F75" s="5" t="s">
        <v>55</v>
      </c>
    </row>
    <row r="76" spans="1:11" x14ac:dyDescent="0.25">
      <c r="F76" s="5">
        <f>D76*1.5</f>
        <v>0</v>
      </c>
    </row>
    <row r="77" spans="1:11" x14ac:dyDescent="0.25">
      <c r="F77" s="5">
        <f>D77*1.5</f>
        <v>0</v>
      </c>
    </row>
    <row r="78" spans="1:11" x14ac:dyDescent="0.25">
      <c r="D78" s="5">
        <f>SUM(D76:D77)</f>
        <v>0</v>
      </c>
      <c r="F78" s="5">
        <f>SUM(F76:F77)</f>
        <v>0</v>
      </c>
    </row>
    <row r="80" spans="1:11" x14ac:dyDescent="0.25">
      <c r="A80" s="5" t="s">
        <v>62</v>
      </c>
      <c r="B80" s="5" t="s">
        <v>52</v>
      </c>
      <c r="C80" s="5" t="s">
        <v>53</v>
      </c>
      <c r="D80" s="5" t="s">
        <v>57</v>
      </c>
      <c r="E80" s="5" t="s">
        <v>54</v>
      </c>
      <c r="F80" s="5" t="s">
        <v>55</v>
      </c>
    </row>
    <row r="81" spans="1:6" x14ac:dyDescent="0.25">
      <c r="F81" s="5">
        <f>E81*10/10000</f>
        <v>0</v>
      </c>
    </row>
    <row r="82" spans="1:6" x14ac:dyDescent="0.25">
      <c r="F82" s="5">
        <f t="shared" ref="F82:F83" si="7">E82*10/10000</f>
        <v>0</v>
      </c>
    </row>
    <row r="83" spans="1:6" x14ac:dyDescent="0.25">
      <c r="F83" s="5">
        <f t="shared" si="7"/>
        <v>0</v>
      </c>
    </row>
    <row r="84" spans="1:6" x14ac:dyDescent="0.25">
      <c r="E84" s="5">
        <f>SUM(E81:E83)</f>
        <v>0</v>
      </c>
      <c r="F84" s="5">
        <f>E84*10/10000</f>
        <v>0</v>
      </c>
    </row>
    <row r="86" spans="1:6" x14ac:dyDescent="0.25">
      <c r="A86" s="5" t="s">
        <v>63</v>
      </c>
      <c r="B86" s="5" t="s">
        <v>52</v>
      </c>
      <c r="C86" s="5" t="s">
        <v>53</v>
      </c>
      <c r="D86" s="5" t="s">
        <v>57</v>
      </c>
      <c r="F86" s="5" t="s">
        <v>55</v>
      </c>
    </row>
    <row r="87" spans="1:6" x14ac:dyDescent="0.25">
      <c r="F87" s="5">
        <f>D87*1.5</f>
        <v>0</v>
      </c>
    </row>
    <row r="88" spans="1:6" x14ac:dyDescent="0.25">
      <c r="F88" s="5">
        <f>D88*1.5</f>
        <v>0</v>
      </c>
    </row>
    <row r="89" spans="1:6" x14ac:dyDescent="0.25">
      <c r="F89" s="5">
        <f t="shared" ref="F89:F90" si="8">D89*1.5</f>
        <v>0</v>
      </c>
    </row>
    <row r="90" spans="1:6" x14ac:dyDescent="0.25">
      <c r="F90" s="5">
        <f t="shared" si="8"/>
        <v>0</v>
      </c>
    </row>
    <row r="91" spans="1:6" x14ac:dyDescent="0.25">
      <c r="D91" s="5">
        <f>SUM(D87:D90)</f>
        <v>0</v>
      </c>
      <c r="F91" s="5">
        <f>SUM(F87:F90)</f>
        <v>0</v>
      </c>
    </row>
  </sheetData>
  <sheetProtection algorithmName="SHA-512" hashValue="grC+ov21OsIa/ugQ90W2+lhJfXGHvriny4LRSY+c7/X34AC5aW5kuX+RK98H3ByS1tBmQYPofHaTfN5s7RVY5Q==" saltValue="uSZR+Ka7JSIh/7ZhHoCeHw==" spinCount="100000" sheet="1" objects="1" scenarios="1"/>
  <mergeCells count="30">
    <mergeCell ref="A24:E24"/>
    <mergeCell ref="A27:E27"/>
    <mergeCell ref="A4:G4"/>
    <mergeCell ref="B5:B6"/>
    <mergeCell ref="C5:E5"/>
    <mergeCell ref="A5:A6"/>
    <mergeCell ref="F11:G11"/>
    <mergeCell ref="F12:G12"/>
    <mergeCell ref="F13:G13"/>
    <mergeCell ref="F14:G14"/>
    <mergeCell ref="F15:G15"/>
    <mergeCell ref="F16:G16"/>
    <mergeCell ref="F17:G17"/>
    <mergeCell ref="F18:G18"/>
    <mergeCell ref="F19:G19"/>
    <mergeCell ref="F25:G25"/>
    <mergeCell ref="A3:G3"/>
    <mergeCell ref="B8:E8"/>
    <mergeCell ref="B10:E10"/>
    <mergeCell ref="A1:G1"/>
    <mergeCell ref="B9:E9"/>
    <mergeCell ref="F5:G6"/>
    <mergeCell ref="F26:G26"/>
    <mergeCell ref="F27:G27"/>
    <mergeCell ref="F7:G7"/>
    <mergeCell ref="F20:G20"/>
    <mergeCell ref="F21:G21"/>
    <mergeCell ref="F22:G22"/>
    <mergeCell ref="F23:G23"/>
    <mergeCell ref="F24:G24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E24"/>
  <sheetViews>
    <sheetView workbookViewId="0">
      <selection activeCell="A2" sqref="A2:C24"/>
    </sheetView>
  </sheetViews>
  <sheetFormatPr baseColWidth="10" defaultRowHeight="15" x14ac:dyDescent="0.25"/>
  <sheetData>
    <row r="1" spans="1:5" ht="45" x14ac:dyDescent="0.25">
      <c r="A1" s="7" t="s">
        <v>67</v>
      </c>
      <c r="B1" s="7" t="s">
        <v>64</v>
      </c>
      <c r="C1" s="7" t="s">
        <v>65</v>
      </c>
      <c r="D1" s="7" t="s">
        <v>72</v>
      </c>
      <c r="E1" s="7"/>
    </row>
    <row r="2" spans="1:5" x14ac:dyDescent="0.25">
      <c r="A2" s="8">
        <v>1</v>
      </c>
      <c r="B2" s="8">
        <v>1</v>
      </c>
      <c r="C2" s="8">
        <v>0.1</v>
      </c>
      <c r="D2" s="8" t="s">
        <v>66</v>
      </c>
      <c r="E2" s="8"/>
    </row>
    <row r="3" spans="1:5" hidden="1" x14ac:dyDescent="0.25">
      <c r="A3" s="8">
        <v>1</v>
      </c>
      <c r="B3" s="8">
        <v>2</v>
      </c>
      <c r="C3" s="8">
        <v>18.78</v>
      </c>
      <c r="D3" s="8" t="s">
        <v>74</v>
      </c>
      <c r="E3" s="8"/>
    </row>
    <row r="4" spans="1:5" x14ac:dyDescent="0.25">
      <c r="A4" s="8">
        <v>1</v>
      </c>
      <c r="B4" s="8">
        <v>3</v>
      </c>
      <c r="C4" s="8">
        <v>0.08</v>
      </c>
      <c r="D4" s="8" t="s">
        <v>66</v>
      </c>
      <c r="E4" s="8"/>
    </row>
    <row r="5" spans="1:5" hidden="1" x14ac:dyDescent="0.25">
      <c r="A5" s="8">
        <v>1</v>
      </c>
      <c r="B5" s="8">
        <v>4</v>
      </c>
      <c r="C5" s="8">
        <v>7.0000000000000007E-2</v>
      </c>
      <c r="D5" s="8" t="s">
        <v>70</v>
      </c>
      <c r="E5" s="8"/>
    </row>
    <row r="6" spans="1:5" hidden="1" x14ac:dyDescent="0.25">
      <c r="A6" s="8">
        <v>2</v>
      </c>
      <c r="B6" s="8">
        <v>4</v>
      </c>
      <c r="C6" s="8">
        <v>11.95</v>
      </c>
      <c r="D6" s="8" t="s">
        <v>69</v>
      </c>
      <c r="E6" s="8"/>
    </row>
    <row r="7" spans="1:5" hidden="1" x14ac:dyDescent="0.25">
      <c r="A7" s="8">
        <v>3</v>
      </c>
      <c r="B7" s="8">
        <v>3</v>
      </c>
      <c r="C7" s="8">
        <v>10.47</v>
      </c>
      <c r="D7" s="8" t="s">
        <v>69</v>
      </c>
      <c r="E7" s="8"/>
    </row>
    <row r="8" spans="1:5" ht="16.5" customHeight="1" x14ac:dyDescent="0.25">
      <c r="A8" s="8">
        <v>4</v>
      </c>
      <c r="B8" s="8">
        <v>1</v>
      </c>
      <c r="C8" s="8">
        <v>2.17</v>
      </c>
      <c r="D8" s="8" t="s">
        <v>66</v>
      </c>
      <c r="E8" s="8"/>
    </row>
    <row r="9" spans="1:5" hidden="1" x14ac:dyDescent="0.25">
      <c r="A9" s="8">
        <v>4</v>
      </c>
      <c r="B9" s="8">
        <v>2</v>
      </c>
      <c r="C9" s="8">
        <v>18.54</v>
      </c>
      <c r="D9" s="8" t="s">
        <v>73</v>
      </c>
      <c r="E9" s="8"/>
    </row>
    <row r="10" spans="1:5" hidden="1" x14ac:dyDescent="0.25">
      <c r="A10" s="8">
        <v>4</v>
      </c>
      <c r="B10" s="8">
        <v>4</v>
      </c>
      <c r="C10" s="8">
        <v>21.6</v>
      </c>
      <c r="D10" s="8" t="s">
        <v>68</v>
      </c>
      <c r="E10" s="8"/>
    </row>
    <row r="11" spans="1:5" hidden="1" x14ac:dyDescent="0.25">
      <c r="A11" s="8">
        <v>4</v>
      </c>
      <c r="B11" s="8">
        <v>5</v>
      </c>
      <c r="C11" s="8">
        <v>5.18</v>
      </c>
      <c r="D11" s="8" t="s">
        <v>75</v>
      </c>
      <c r="E11" s="8"/>
    </row>
    <row r="12" spans="1:5" hidden="1" x14ac:dyDescent="0.25">
      <c r="A12" s="8">
        <v>5</v>
      </c>
      <c r="B12" s="8">
        <v>1</v>
      </c>
      <c r="C12" s="8">
        <v>15.45</v>
      </c>
      <c r="D12" s="8" t="s">
        <v>69</v>
      </c>
      <c r="E12" s="8"/>
    </row>
    <row r="13" spans="1:5" x14ac:dyDescent="0.25">
      <c r="A13" s="8">
        <v>6</v>
      </c>
      <c r="B13" s="8">
        <v>1</v>
      </c>
      <c r="C13" s="8">
        <v>0.14000000000000001</v>
      </c>
      <c r="D13" s="8" t="s">
        <v>66</v>
      </c>
      <c r="E13" s="8"/>
    </row>
    <row r="14" spans="1:5" x14ac:dyDescent="0.25">
      <c r="A14" s="8">
        <v>6</v>
      </c>
      <c r="B14" s="8">
        <v>2</v>
      </c>
      <c r="C14" s="8">
        <v>0.73</v>
      </c>
      <c r="D14" s="8" t="s">
        <v>66</v>
      </c>
      <c r="E14" s="8"/>
    </row>
    <row r="15" spans="1:5" hidden="1" x14ac:dyDescent="0.25">
      <c r="A15" s="8">
        <v>6</v>
      </c>
      <c r="B15" s="8">
        <v>3</v>
      </c>
      <c r="C15" s="8">
        <v>25.23</v>
      </c>
      <c r="D15" s="8" t="s">
        <v>76</v>
      </c>
      <c r="E15" s="8"/>
    </row>
    <row r="16" spans="1:5" hidden="1" x14ac:dyDescent="0.25">
      <c r="A16" s="8">
        <v>6</v>
      </c>
      <c r="B16" s="8">
        <v>4</v>
      </c>
      <c r="C16" s="8">
        <v>0.02</v>
      </c>
      <c r="D16" s="8" t="s">
        <v>70</v>
      </c>
      <c r="E16" s="8"/>
    </row>
    <row r="17" spans="1:5" hidden="1" x14ac:dyDescent="0.25">
      <c r="A17" s="8">
        <v>7</v>
      </c>
      <c r="B17" s="8">
        <v>1</v>
      </c>
      <c r="C17" s="8">
        <v>11.29</v>
      </c>
      <c r="D17" s="8" t="s">
        <v>69</v>
      </c>
      <c r="E17" s="8"/>
    </row>
    <row r="18" spans="1:5" hidden="1" x14ac:dyDescent="0.25">
      <c r="A18" s="8">
        <v>7</v>
      </c>
      <c r="B18" s="8">
        <v>2</v>
      </c>
      <c r="C18" s="8">
        <v>5.14</v>
      </c>
      <c r="D18" s="8" t="s">
        <v>69</v>
      </c>
      <c r="E18" s="8"/>
    </row>
    <row r="19" spans="1:5" hidden="1" x14ac:dyDescent="0.25">
      <c r="A19" s="8">
        <v>8</v>
      </c>
      <c r="B19" s="8">
        <v>1</v>
      </c>
      <c r="C19" s="8">
        <v>16.190000000000001</v>
      </c>
      <c r="D19" s="8" t="s">
        <v>74</v>
      </c>
      <c r="E19" s="8"/>
    </row>
    <row r="20" spans="1:5" hidden="1" x14ac:dyDescent="0.25">
      <c r="A20" s="8">
        <v>9</v>
      </c>
      <c r="B20" s="8">
        <v>1</v>
      </c>
      <c r="C20" s="8">
        <v>12.03</v>
      </c>
      <c r="D20" s="8" t="s">
        <v>69</v>
      </c>
      <c r="E20" s="8"/>
    </row>
    <row r="21" spans="1:5" hidden="1" x14ac:dyDescent="0.25">
      <c r="A21" s="8">
        <v>9</v>
      </c>
      <c r="B21" s="8">
        <v>3</v>
      </c>
      <c r="C21" s="8">
        <v>12.51</v>
      </c>
      <c r="D21" s="8" t="s">
        <v>69</v>
      </c>
      <c r="E21" s="8"/>
    </row>
    <row r="22" spans="1:5" x14ac:dyDescent="0.25">
      <c r="A22" s="8">
        <v>9</v>
      </c>
      <c r="B22" s="8">
        <v>4</v>
      </c>
      <c r="C22" s="8">
        <v>0.25</v>
      </c>
      <c r="D22" s="8" t="s">
        <v>66</v>
      </c>
      <c r="E22" s="8"/>
    </row>
    <row r="23" spans="1:5" x14ac:dyDescent="0.25">
      <c r="A23" s="8">
        <v>9</v>
      </c>
      <c r="B23" s="8">
        <v>5</v>
      </c>
      <c r="C23" s="8">
        <v>0.1</v>
      </c>
      <c r="D23" s="8" t="s">
        <v>66</v>
      </c>
      <c r="E23" s="8"/>
    </row>
    <row r="24" spans="1:5" x14ac:dyDescent="0.25">
      <c r="A24" s="8">
        <v>9</v>
      </c>
      <c r="B24" s="8">
        <v>7</v>
      </c>
      <c r="C24" s="8">
        <v>0.33</v>
      </c>
      <c r="D24" s="8" t="s">
        <v>66</v>
      </c>
    </row>
  </sheetData>
  <autoFilter ref="A1:E24">
    <filterColumn colId="3">
      <filters>
        <filter val="JAC"/>
      </filters>
    </filterColumn>
  </autoFilter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Feuil1</vt:lpstr>
      <vt:lpstr>Feuil2</vt:lpstr>
    </vt:vector>
  </TitlesOfParts>
  <Company>HP Inc.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stephane dupuis</dc:creator>
  <cp:lastModifiedBy>stephane dupuis</cp:lastModifiedBy>
  <dcterms:created xsi:type="dcterms:W3CDTF">2023-01-17T15:58:23Z</dcterms:created>
  <dcterms:modified xsi:type="dcterms:W3CDTF">2023-11-10T10:27:43Z</dcterms:modified>
</cp:coreProperties>
</file>